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36" yWindow="2565" windowWidth="15480" windowHeight="7320" activeTab="0"/>
  </bookViews>
  <sheets>
    <sheet name="Calculator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<sst xmlns="http://schemas.openxmlformats.org/spreadsheetml/2006/main" count="27" uniqueCount="27">
  <si>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Description</t>
  </si>
  <si>
    <t>N/A</t>
  </si>
  <si>
    <t>Electrical Load of Lamp (W)</t>
  </si>
  <si>
    <t>Electrical Load of Ballast (W)</t>
  </si>
  <si>
    <t>Running Time Per Day (hrs)</t>
  </si>
  <si>
    <t>Operation Days per year (days)</t>
  </si>
  <si>
    <t xml:space="preserve">Running Time Per Year (hrs) </t>
  </si>
  <si>
    <t>Life Time of lamp (hrs)</t>
  </si>
  <si>
    <t>Payback period (years)</t>
  </si>
  <si>
    <t>Carbon Foot Print Reduction kg CO2 per year (kg)</t>
  </si>
  <si>
    <t>Carbon Foot Print Reduction kg CO2 per year (Tn)</t>
  </si>
  <si>
    <t xml:space="preserve">Total electrical load per set (W) </t>
  </si>
  <si>
    <t>Characteristics of the installation</t>
  </si>
  <si>
    <t>% of Energy Saving</t>
  </si>
  <si>
    <t>Energy consumed per year  (kWh)</t>
  </si>
  <si>
    <t>Maintanence</t>
  </si>
  <si>
    <t>Products</t>
  </si>
  <si>
    <t>T8 Fluorescent Tubes</t>
  </si>
  <si>
    <r>
      <t>Lamp replacement cost per        year (</t>
    </r>
    <r>
      <rPr>
        <sz val="8"/>
        <rFont val="宋体"/>
        <family val="0"/>
      </rPr>
      <t>＄</t>
    </r>
    <r>
      <rPr>
        <sz val="8"/>
        <rFont val="Arial"/>
        <family val="2"/>
      </rPr>
      <t>)</t>
    </r>
  </si>
  <si>
    <r>
      <t>Toal Cost Of Operation  (</t>
    </r>
    <r>
      <rPr>
        <sz val="8"/>
        <rFont val="宋体"/>
        <family val="0"/>
      </rPr>
      <t>＄</t>
    </r>
    <r>
      <rPr>
        <sz val="8"/>
        <rFont val="Arial"/>
        <family val="2"/>
      </rPr>
      <t>)</t>
    </r>
  </si>
  <si>
    <r>
      <t xml:space="preserve">Total annual savings </t>
    </r>
    <r>
      <rPr>
        <sz val="8"/>
        <rFont val="Arial"/>
        <family val="2"/>
      </rPr>
      <t>(</t>
    </r>
    <r>
      <rPr>
        <sz val="8"/>
        <rFont val="宋体"/>
        <family val="0"/>
      </rPr>
      <t>＄</t>
    </r>
    <r>
      <rPr>
        <b/>
        <sz val="8"/>
        <rFont val="Arial"/>
        <family val="2"/>
      </rPr>
      <t>)</t>
    </r>
  </si>
  <si>
    <r>
      <t>Extra investment on LED tube System (</t>
    </r>
    <r>
      <rPr>
        <sz val="8"/>
        <rFont val="宋体"/>
        <family val="0"/>
      </rPr>
      <t>＄</t>
    </r>
    <r>
      <rPr>
        <sz val="8"/>
        <rFont val="Arial"/>
        <family val="2"/>
      </rPr>
      <t>)</t>
    </r>
  </si>
  <si>
    <r>
      <t>Unit Price of each replacement tube (</t>
    </r>
    <r>
      <rPr>
        <sz val="8"/>
        <rFont val="宋体"/>
        <family val="0"/>
      </rPr>
      <t>＄</t>
    </r>
    <r>
      <rPr>
        <sz val="8"/>
        <rFont val="Arial"/>
        <family val="2"/>
      </rPr>
      <t>)</t>
    </r>
  </si>
  <si>
    <r>
      <t>Unit Price of LED Tube(</t>
    </r>
    <r>
      <rPr>
        <b/>
        <sz val="8"/>
        <rFont val="宋体"/>
        <family val="0"/>
      </rPr>
      <t>＄</t>
    </r>
    <r>
      <rPr>
        <b/>
        <sz val="8"/>
        <rFont val="Arial"/>
        <family val="2"/>
      </rPr>
      <t>)</t>
    </r>
  </si>
  <si>
    <r>
      <t>Cost of energy per year (</t>
    </r>
    <r>
      <rPr>
        <sz val="8"/>
        <rFont val="宋体"/>
        <family val="0"/>
      </rPr>
      <t>＄</t>
    </r>
    <r>
      <rPr>
        <sz val="8"/>
        <rFont val="Arial"/>
        <family val="2"/>
      </rPr>
      <t>)</t>
    </r>
  </si>
  <si>
    <r>
      <t>Cost of Energy per kWh (</t>
    </r>
    <r>
      <rPr>
        <sz val="8"/>
        <rFont val="宋体"/>
        <family val="0"/>
      </rPr>
      <t>＄</t>
    </r>
    <r>
      <rPr>
        <sz val="8"/>
        <rFont val="Arial"/>
        <family val="2"/>
      </rPr>
      <t>)</t>
    </r>
  </si>
  <si>
    <t>Eneltec
LED Tube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</si>
</sst>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#,##0.0"/>
    <numFmt numFmtId="193" formatCode="#,##0_ "/>
    <numFmt numFmtId="194" formatCode="0.0%"/>
    <numFmt numFmtId="195" formatCode="0.00_ "/>
    <numFmt numFmtId="196" formatCode="0.0"/>
    <numFmt numFmtId="197" formatCode="0.000"/>
    <numFmt numFmtId="198" formatCode="0.000000"/>
    <numFmt numFmtId="199" formatCode="0.00000"/>
    <numFmt numFmtId="200" formatCode="0.0000"/>
    <numFmt numFmtId="201" formatCode="#,##0.00\ _€"/>
    <numFmt numFmtId="202" formatCode="#,##0.00\ &quot;€&quot;"/>
    <numFmt numFmtId="203" formatCode="#,##0.00_ "/>
    <numFmt numFmtId="204" formatCode="0.00_);[Red]\(0.00\)"/>
    <numFmt numFmtId="205" formatCode="\$#,##0.00;\-\$#,##0.00"/>
  </numFmts>
  <fonts count="47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4B74D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46" fillId="0" borderId="0" xfId="0" applyFont="1" applyBorder="1" applyAlignment="1" applyProtection="1">
      <alignment horizontal="left" wrapText="1"/>
      <protection locked="0"/>
    </xf>
    <xf numFmtId="0" fontId="46" fillId="0" borderId="0" xfId="0" applyFont="1" applyBorder="1" applyAlignment="1" applyProtection="1">
      <alignment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46" fillId="0" borderId="13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46" fillId="0" borderId="13" xfId="0" applyFont="1" applyBorder="1" applyAlignment="1" applyProtection="1">
      <alignment horizontal="left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35" borderId="15" xfId="0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4" fontId="3" fillId="0" borderId="15" xfId="0" applyNumberFormat="1" applyFont="1" applyBorder="1" applyAlignment="1" applyProtection="1">
      <alignment horizontal="center" vertical="center" wrapText="1"/>
      <protection/>
    </xf>
    <xf numFmtId="0" fontId="3" fillId="36" borderId="15" xfId="0" applyFont="1" applyFill="1" applyBorder="1" applyAlignment="1" applyProtection="1">
      <alignment horizontal="center" vertical="center" wrapText="1"/>
      <protection/>
    </xf>
    <xf numFmtId="38" fontId="3" fillId="0" borderId="15" xfId="0" applyNumberFormat="1" applyFont="1" applyFill="1" applyBorder="1" applyAlignment="1" applyProtection="1">
      <alignment horizontal="center" vertical="center" wrapText="1"/>
      <protection/>
    </xf>
    <xf numFmtId="38" fontId="3" fillId="0" borderId="15" xfId="0" applyNumberFormat="1" applyFont="1" applyBorder="1" applyAlignment="1" applyProtection="1">
      <alignment horizontal="center" vertical="center" wrapText="1"/>
      <protection/>
    </xf>
    <xf numFmtId="194" fontId="2" fillId="8" borderId="15" xfId="33" applyNumberFormat="1" applyFont="1" applyFill="1" applyBorder="1" applyAlignment="1" applyProtection="1">
      <alignment horizontal="center" vertical="center" wrapText="1"/>
      <protection/>
    </xf>
    <xf numFmtId="10" fontId="2" fillId="8" borderId="15" xfId="33" applyNumberFormat="1" applyFont="1" applyFill="1" applyBorder="1" applyAlignment="1" applyProtection="1">
      <alignment horizontal="center" vertical="center" wrapText="1"/>
      <protection/>
    </xf>
    <xf numFmtId="10" fontId="2" fillId="8" borderId="15" xfId="0" applyNumberFormat="1" applyFont="1" applyFill="1" applyBorder="1" applyAlignment="1" applyProtection="1">
      <alignment horizontal="center" vertical="center" wrapText="1"/>
      <protection/>
    </xf>
    <xf numFmtId="203" fontId="3" fillId="0" borderId="15" xfId="0" applyNumberFormat="1" applyFont="1" applyBorder="1" applyAlignment="1" applyProtection="1">
      <alignment horizontal="center" vertical="center" wrapText="1"/>
      <protection/>
    </xf>
    <xf numFmtId="194" fontId="2" fillId="8" borderId="15" xfId="33" applyNumberFormat="1" applyFont="1" applyFill="1" applyBorder="1" applyAlignment="1" applyProtection="1">
      <alignment horizontal="center" vertical="center"/>
      <protection/>
    </xf>
    <xf numFmtId="0" fontId="3" fillId="8" borderId="15" xfId="0" applyFont="1" applyFill="1" applyBorder="1" applyAlignment="1" applyProtection="1">
      <alignment horizontal="center" vertical="center" wrapText="1"/>
      <protection/>
    </xf>
    <xf numFmtId="2" fontId="3" fillId="36" borderId="15" xfId="0" applyNumberFormat="1" applyFont="1" applyFill="1" applyBorder="1" applyAlignment="1" applyProtection="1">
      <alignment horizontal="center" vertical="center" wrapText="1"/>
      <protection/>
    </xf>
    <xf numFmtId="2" fontId="3" fillId="0" borderId="15" xfId="0" applyNumberFormat="1" applyFont="1" applyBorder="1" applyAlignment="1" applyProtection="1">
      <alignment horizontal="center" vertical="center" wrapText="1"/>
      <protection/>
    </xf>
    <xf numFmtId="0" fontId="2" fillId="37" borderId="15" xfId="0" applyFont="1" applyFill="1" applyBorder="1" applyAlignment="1" applyProtection="1">
      <alignment horizontal="center" vertical="center" wrapText="1"/>
      <protection/>
    </xf>
    <xf numFmtId="0" fontId="3" fillId="37" borderId="15" xfId="0" applyFont="1" applyFill="1" applyBorder="1" applyAlignment="1" applyProtection="1">
      <alignment horizontal="center" vertical="center" wrapText="1"/>
      <protection/>
    </xf>
    <xf numFmtId="203" fontId="2" fillId="37" borderId="15" xfId="0" applyNumberFormat="1" applyFont="1" applyFill="1" applyBorder="1" applyAlignment="1" applyProtection="1">
      <alignment horizontal="center" vertical="center" wrapText="1"/>
      <protection/>
    </xf>
    <xf numFmtId="0" fontId="2" fillId="38" borderId="15" xfId="0" applyFont="1" applyFill="1" applyBorder="1" applyAlignment="1" applyProtection="1">
      <alignment horizontal="center" vertical="center" wrapText="1"/>
      <protection/>
    </xf>
    <xf numFmtId="195" fontId="2" fillId="38" borderId="15" xfId="0" applyNumberFormat="1" applyFont="1" applyFill="1" applyBorder="1" applyAlignment="1" applyProtection="1">
      <alignment horizontal="center" vertical="center" wrapText="1"/>
      <protection/>
    </xf>
    <xf numFmtId="204" fontId="3" fillId="0" borderId="15" xfId="0" applyNumberFormat="1" applyFont="1" applyBorder="1" applyAlignment="1" applyProtection="1">
      <alignment horizontal="center" vertical="center" wrapText="1"/>
      <protection/>
    </xf>
    <xf numFmtId="4" fontId="2" fillId="37" borderId="15" xfId="0" applyNumberFormat="1" applyFont="1" applyFill="1" applyBorder="1" applyAlignment="1" applyProtection="1">
      <alignment horizontal="center" vertical="center" wrapText="1"/>
      <protection/>
    </xf>
    <xf numFmtId="0" fontId="1" fillId="35" borderId="15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"/>
  <sheetViews>
    <sheetView tabSelected="1" zoomScale="120" zoomScaleNormal="120" zoomScalePageLayoutView="0" workbookViewId="0" topLeftCell="A6">
      <selection activeCell="B15" sqref="B15"/>
    </sheetView>
  </sheetViews>
  <sheetFormatPr defaultColWidth="9.140625" defaultRowHeight="12.75"/>
  <cols>
    <col min="1" max="1" width="25.00390625" style="10" customWidth="1"/>
    <col min="2" max="2" width="14.00390625" style="7" customWidth="1"/>
    <col min="3" max="3" width="21.00390625" style="7" customWidth="1"/>
    <col min="4" max="4" width="12.8515625" style="2" customWidth="1"/>
    <col min="5" max="16384" width="9.140625" style="7" customWidth="1"/>
  </cols>
  <sheetData>
    <row r="1" spans="1:33" ht="12" thickBot="1">
      <c r="A1" s="4"/>
      <c r="B1" s="5"/>
      <c r="C1" s="5"/>
      <c r="D1" s="3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4" s="6" customFormat="1" ht="34.5" thickBot="1">
      <c r="A2" s="20"/>
      <c r="B2" s="45" t="s">
        <v>16</v>
      </c>
      <c r="C2" s="46"/>
      <c r="D2" s="13" t="s">
        <v>12</v>
      </c>
    </row>
    <row r="3" spans="1:4" ht="26.25" thickBot="1">
      <c r="A3" s="21" t="s">
        <v>0</v>
      </c>
      <c r="B3" s="44" t="s">
        <v>26</v>
      </c>
      <c r="C3" s="22" t="s">
        <v>17</v>
      </c>
      <c r="D3" s="14"/>
    </row>
    <row r="4" spans="1:11" ht="12" customHeight="1" thickBot="1">
      <c r="A4" s="24" t="s">
        <v>2</v>
      </c>
      <c r="B4" s="25">
        <v>18</v>
      </c>
      <c r="C4" s="25">
        <v>36</v>
      </c>
      <c r="D4" s="16"/>
      <c r="E4" s="12"/>
      <c r="F4" s="12"/>
      <c r="G4" s="12"/>
      <c r="H4" s="12"/>
      <c r="I4" s="12"/>
      <c r="J4" s="12"/>
      <c r="K4" s="12"/>
    </row>
    <row r="5" spans="1:11" ht="12" customHeight="1" thickBot="1">
      <c r="A5" s="24" t="s">
        <v>3</v>
      </c>
      <c r="B5" s="23">
        <v>0</v>
      </c>
      <c r="C5" s="24">
        <v>12</v>
      </c>
      <c r="D5" s="16"/>
      <c r="E5" s="12"/>
      <c r="F5" s="12"/>
      <c r="G5" s="12"/>
      <c r="H5" s="12"/>
      <c r="I5" s="12"/>
      <c r="J5" s="12"/>
      <c r="K5" s="12"/>
    </row>
    <row r="6" spans="1:4" ht="12" customHeight="1" thickBot="1">
      <c r="A6" s="24" t="s">
        <v>11</v>
      </c>
      <c r="B6" s="25">
        <f>B5+B4</f>
        <v>18</v>
      </c>
      <c r="C6" s="25">
        <f>C4+C5</f>
        <v>48</v>
      </c>
      <c r="D6" s="17"/>
    </row>
    <row r="7" spans="1:4" ht="12" customHeight="1" thickBot="1">
      <c r="A7" s="24" t="s">
        <v>4</v>
      </c>
      <c r="B7" s="26">
        <f>$D$7</f>
        <v>12</v>
      </c>
      <c r="C7" s="26">
        <f>$D$7</f>
        <v>12</v>
      </c>
      <c r="D7" s="18">
        <v>12</v>
      </c>
    </row>
    <row r="8" spans="1:4" ht="12" customHeight="1" thickBot="1">
      <c r="A8" s="24" t="s">
        <v>5</v>
      </c>
      <c r="B8" s="26">
        <f>$D$8</f>
        <v>300</v>
      </c>
      <c r="C8" s="26">
        <f>$D$8</f>
        <v>300</v>
      </c>
      <c r="D8" s="18">
        <v>300</v>
      </c>
    </row>
    <row r="9" spans="1:4" ht="12" customHeight="1" thickBot="1">
      <c r="A9" s="24" t="s">
        <v>6</v>
      </c>
      <c r="B9" s="27">
        <f>B7*B8</f>
        <v>3600</v>
      </c>
      <c r="C9" s="28">
        <f>B9</f>
        <v>3600</v>
      </c>
      <c r="D9" s="14"/>
    </row>
    <row r="10" spans="1:4" ht="12" customHeight="1" thickBot="1">
      <c r="A10" s="24" t="s">
        <v>14</v>
      </c>
      <c r="B10" s="28">
        <f>B6*B9/1000</f>
        <v>64.8</v>
      </c>
      <c r="C10" s="28">
        <f>C6*C9/1000</f>
        <v>172.8</v>
      </c>
      <c r="D10" s="15"/>
    </row>
    <row r="11" spans="1:4" ht="12" customHeight="1" thickBot="1">
      <c r="A11" s="29" t="s">
        <v>13</v>
      </c>
      <c r="B11" s="30">
        <f>-(B10-C10)/C10</f>
        <v>0.625</v>
      </c>
      <c r="C11" s="31"/>
      <c r="D11" s="17"/>
    </row>
    <row r="12" spans="1:4" ht="12" customHeight="1" thickBot="1">
      <c r="A12" s="24" t="s">
        <v>25</v>
      </c>
      <c r="B12" s="26">
        <f>$D$12</f>
        <v>0.2</v>
      </c>
      <c r="C12" s="26">
        <f>$D$12</f>
        <v>0.2</v>
      </c>
      <c r="D12" s="18">
        <v>0.2</v>
      </c>
    </row>
    <row r="13" spans="1:4" ht="12" customHeight="1" thickBot="1">
      <c r="A13" s="24" t="s">
        <v>24</v>
      </c>
      <c r="B13" s="32">
        <f>B10*B12</f>
        <v>12.96</v>
      </c>
      <c r="C13" s="32">
        <f>ROUND(C10*C12,)</f>
        <v>35</v>
      </c>
      <c r="D13" s="15"/>
    </row>
    <row r="14" spans="1:4" ht="24.75" customHeight="1" thickBot="1">
      <c r="A14" s="33" t="s">
        <v>23</v>
      </c>
      <c r="B14" s="34">
        <v>15</v>
      </c>
      <c r="C14" s="34" t="s">
        <v>1</v>
      </c>
      <c r="D14" s="16"/>
    </row>
    <row r="15" spans="1:11" ht="21" customHeight="1" thickBot="1">
      <c r="A15" s="24" t="s">
        <v>22</v>
      </c>
      <c r="B15" s="35">
        <v>0</v>
      </c>
      <c r="C15" s="35">
        <v>1.5</v>
      </c>
      <c r="D15" s="16"/>
      <c r="E15" s="12"/>
      <c r="F15" s="12"/>
      <c r="G15" s="12"/>
      <c r="H15" s="12"/>
      <c r="I15" s="12"/>
      <c r="J15" s="12"/>
      <c r="K15" s="12"/>
    </row>
    <row r="16" spans="1:11" ht="12" customHeight="1" thickBot="1">
      <c r="A16" s="24" t="s">
        <v>15</v>
      </c>
      <c r="B16" s="35"/>
      <c r="C16" s="35">
        <v>8</v>
      </c>
      <c r="D16" s="19"/>
      <c r="E16" s="11"/>
      <c r="F16" s="11"/>
      <c r="G16" s="11"/>
      <c r="H16" s="11"/>
      <c r="I16" s="11"/>
      <c r="J16" s="11"/>
      <c r="K16" s="11"/>
    </row>
    <row r="17" spans="1:4" ht="24.75" customHeight="1" thickBot="1">
      <c r="A17" s="24" t="s">
        <v>21</v>
      </c>
      <c r="B17" s="42">
        <f>B14+B15</f>
        <v>15</v>
      </c>
      <c r="C17" s="42">
        <v>0</v>
      </c>
      <c r="D17" s="15"/>
    </row>
    <row r="18" spans="1:4" ht="12" customHeight="1" thickBot="1">
      <c r="A18" s="24" t="s">
        <v>7</v>
      </c>
      <c r="B18" s="24">
        <v>50000</v>
      </c>
      <c r="C18" s="24">
        <v>10000</v>
      </c>
      <c r="D18" s="15"/>
    </row>
    <row r="19" spans="1:4" ht="24.75" customHeight="1" thickBot="1">
      <c r="A19" s="24" t="s">
        <v>18</v>
      </c>
      <c r="B19" s="25">
        <f>(B9/B18)*B15</f>
        <v>0</v>
      </c>
      <c r="C19" s="25">
        <f>(C15+C16)*C9/C18</f>
        <v>3.42</v>
      </c>
      <c r="D19" s="15"/>
    </row>
    <row r="20" spans="1:4" ht="12" customHeight="1" thickBot="1">
      <c r="A20" s="24" t="s">
        <v>19</v>
      </c>
      <c r="B20" s="36">
        <f>B13+B19</f>
        <v>12.96</v>
      </c>
      <c r="C20" s="36">
        <f>C13+C19</f>
        <v>38.42</v>
      </c>
      <c r="D20" s="15"/>
    </row>
    <row r="21" spans="1:4" ht="12" customHeight="1" thickBot="1">
      <c r="A21" s="37" t="s">
        <v>20</v>
      </c>
      <c r="B21" s="43">
        <f>C20-B20</f>
        <v>25.46</v>
      </c>
      <c r="C21" s="38">
        <v>0</v>
      </c>
      <c r="D21" s="15"/>
    </row>
    <row r="22" spans="1:4" ht="12" customHeight="1" thickBot="1">
      <c r="A22" s="37" t="s">
        <v>8</v>
      </c>
      <c r="B22" s="39">
        <f>B17/B21</f>
        <v>0.589159465828751</v>
      </c>
      <c r="C22" s="38">
        <v>0</v>
      </c>
      <c r="D22" s="17"/>
    </row>
    <row r="23" spans="1:4" ht="24.75" customHeight="1" thickBot="1">
      <c r="A23" s="40" t="s">
        <v>9</v>
      </c>
      <c r="B23" s="41">
        <f>SUM(C10-B10)*0.43</f>
        <v>46.440000000000005</v>
      </c>
      <c r="C23" s="40"/>
      <c r="D23" s="1"/>
    </row>
    <row r="24" spans="1:4" ht="24.75" customHeight="1" thickBot="1">
      <c r="A24" s="40" t="s">
        <v>10</v>
      </c>
      <c r="B24" s="41">
        <f>SUM(B23/1000)</f>
        <v>0.04644</v>
      </c>
      <c r="C24" s="40"/>
      <c r="D24" s="1"/>
    </row>
    <row r="25" spans="1:4" s="9" customFormat="1" ht="11.25">
      <c r="A25" s="8"/>
      <c r="D25" s="2"/>
    </row>
    <row r="26" spans="1:4" s="9" customFormat="1" ht="11.25">
      <c r="A26" s="8"/>
      <c r="D26" s="2"/>
    </row>
  </sheetData>
  <sheetProtection selectLockedCells="1"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  <ignoredErrors>
    <ignoredError sqref="B13 C13 C9 C20 B6:C6 B9" formula="1"/>
    <ignoredError sqref="B8:C8 B12:C12 B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Clive Wing</dc:creator>
  <cp:keywords/>
  <dc:description/>
  <cp:lastModifiedBy>Rice</cp:lastModifiedBy>
  <cp:lastPrinted>2009-09-16T10:24:04Z</cp:lastPrinted>
  <dcterms:created xsi:type="dcterms:W3CDTF">2008-06-03T08:24:23Z</dcterms:created>
  <dcterms:modified xsi:type="dcterms:W3CDTF">2014-08-25T09:00:13Z</dcterms:modified>
  <cp:category/>
  <cp:version/>
  <cp:contentType/>
  <cp:contentStatus/>
</cp:coreProperties>
</file>